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 userName="nobuhiro orito" algorithmName="SHA-512" hashValue="ycb9kAp4ZOx9HqNXH90p8q025z90t8CySMgX/QZeQWC5jERSayCBO1OJ1V71cgtPeZoorAchO2oqmchZMLUUZg==" saltValue="XLh5WfpQ3j2EMbG06v0er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ito\OneDrive\デスクトップ\"/>
    </mc:Choice>
  </mc:AlternateContent>
  <xr:revisionPtr revIDLastSave="0" documentId="8_{881F09B8-D594-4333-80CD-A64C271D4FC6}" xr6:coauthVersionLast="47" xr6:coauthVersionMax="47" xr10:uidLastSave="{00000000-0000-0000-0000-000000000000}"/>
  <bookViews>
    <workbookView xWindow="1560" yWindow="1560" windowWidth="22875" windowHeight="18135" xr2:uid="{19C19F8D-8B91-4CDD-BAEE-98AF8CE2C1D4}"/>
  </bookViews>
  <sheets>
    <sheet name="計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32" i="1" s="1"/>
  <c r="E24" i="1"/>
  <c r="D20" i="1"/>
  <c r="C20" i="1"/>
  <c r="D12" i="1"/>
  <c r="C13" i="1"/>
  <c r="C12" i="1"/>
  <c r="C11" i="1"/>
  <c r="E13" i="1" l="1"/>
  <c r="E20" i="1"/>
  <c r="E11" i="1"/>
  <c r="E12" i="1"/>
  <c r="C21" i="1"/>
  <c r="E21" i="1" s="1"/>
  <c r="E15" i="1" l="1"/>
  <c r="E16" i="1" s="1"/>
  <c r="E22" i="1"/>
  <c r="E26" i="1" s="1"/>
  <c r="E27" i="1" s="1"/>
</calcChain>
</file>

<file path=xl/sharedStrings.xml><?xml version="1.0" encoding="utf-8"?>
<sst xmlns="http://schemas.openxmlformats.org/spreadsheetml/2006/main" count="32" uniqueCount="27">
  <si>
    <t>総床面積（平米メートル）</t>
    <rPh sb="0" eb="1">
      <t>ソウ</t>
    </rPh>
    <rPh sb="1" eb="4">
      <t>ユカメンセキ</t>
    </rPh>
    <rPh sb="5" eb="7">
      <t>ヘイベイ</t>
    </rPh>
    <phoneticPr fontId="2"/>
  </si>
  <si>
    <t>（その年度の建物の固定資産税課税標準額）× 0.2％</t>
    <phoneticPr fontId="2"/>
  </si>
  <si>
    <t>12円 ×（その建物の総床面積（平方メートル）／ 3.3（平方メートル））</t>
    <phoneticPr fontId="2"/>
  </si>
  <si>
    <t>（その年度の敷地の固定資産税の課税標準額）× 0.22％</t>
    <phoneticPr fontId="2"/>
  </si>
  <si>
    <t>→この金額以上を役員から徴収すれば非課税</t>
    <rPh sb="3" eb="5">
      <t>キンガク</t>
    </rPh>
    <rPh sb="5" eb="7">
      <t>イジョウ</t>
    </rPh>
    <rPh sb="8" eb="10">
      <t>ヤクイン</t>
    </rPh>
    <rPh sb="12" eb="14">
      <t>チョウシュウ</t>
    </rPh>
    <rPh sb="17" eb="20">
      <t>ヒカゼイ</t>
    </rPh>
    <phoneticPr fontId="2"/>
  </si>
  <si>
    <t>①小規模宅地の場合</t>
    <rPh sb="1" eb="4">
      <t>ショウキボ</t>
    </rPh>
    <rPh sb="4" eb="6">
      <t>タクチ</t>
    </rPh>
    <rPh sb="7" eb="9">
      <t>バアイ</t>
    </rPh>
    <phoneticPr fontId="2"/>
  </si>
  <si>
    <t>②小規模宅地ではない場合</t>
    <rPh sb="1" eb="4">
      <t>ショウキボ</t>
    </rPh>
    <rPh sb="4" eb="6">
      <t>タクチ</t>
    </rPh>
    <rPh sb="10" eb="12">
      <t>バアイ</t>
    </rPh>
    <phoneticPr fontId="2"/>
  </si>
  <si>
    <t>【小規模宅地の条件】
法定耐用年数が30年以下の建物 ＝ 床面積が132㎡以下
法定耐用年数が30年を超える建物 ＝ 床面積が99㎡以下</t>
    <rPh sb="1" eb="4">
      <t>ショウキボ</t>
    </rPh>
    <rPh sb="4" eb="6">
      <t>タクチ</t>
    </rPh>
    <rPh sb="7" eb="9">
      <t>ジョウケン</t>
    </rPh>
    <phoneticPr fontId="2"/>
  </si>
  <si>
    <t>（建物）固定資産税評価額</t>
    <rPh sb="1" eb="3">
      <t>タテモノ</t>
    </rPh>
    <rPh sb="4" eb="6">
      <t>コテイ</t>
    </rPh>
    <rPh sb="6" eb="9">
      <t>シサンゼイ</t>
    </rPh>
    <rPh sb="9" eb="12">
      <t>ヒョウカガク</t>
    </rPh>
    <phoneticPr fontId="2"/>
  </si>
  <si>
    <t>（土地）固定資産税評価額</t>
    <rPh sb="1" eb="3">
      <t>トチ</t>
    </rPh>
    <rPh sb="4" eb="6">
      <t>コテイ</t>
    </rPh>
    <rPh sb="6" eb="9">
      <t>シサンゼイ</t>
    </rPh>
    <rPh sb="9" eb="12">
      <t>ヒョウカガク</t>
    </rPh>
    <phoneticPr fontId="2"/>
  </si>
  <si>
    <t>月額家賃</t>
    <rPh sb="0" eb="2">
      <t>ゲツガク</t>
    </rPh>
    <rPh sb="2" eb="4">
      <t>ヤチン</t>
    </rPh>
    <phoneticPr fontId="2"/>
  </si>
  <si>
    <t>円</t>
    <rPh sb="0" eb="1">
      <t>エン</t>
    </rPh>
    <phoneticPr fontId="2"/>
  </si>
  <si>
    <t>㎡</t>
    <phoneticPr fontId="2"/>
  </si>
  <si>
    <t>経費算入額</t>
    <rPh sb="0" eb="2">
      <t>ケイヒ</t>
    </rPh>
    <rPh sb="2" eb="4">
      <t>サンニュウ</t>
    </rPh>
    <rPh sb="4" eb="5">
      <t>ガク</t>
    </rPh>
    <phoneticPr fontId="2"/>
  </si>
  <si>
    <t>法定耐用年数</t>
    <rPh sb="0" eb="2">
      <t>ホウテイ</t>
    </rPh>
    <rPh sb="2" eb="4">
      <t>タイヨウ</t>
    </rPh>
    <rPh sb="4" eb="6">
      <t>ネンスウ</t>
    </rPh>
    <phoneticPr fontId="2"/>
  </si>
  <si>
    <t>年</t>
    <rPh sb="0" eb="1">
      <t>ネン</t>
    </rPh>
    <phoneticPr fontId="2"/>
  </si>
  <si>
    <t>判定</t>
    <rPh sb="0" eb="2">
      <t>ハンテイ</t>
    </rPh>
    <phoneticPr fontId="2"/>
  </si>
  <si>
    <t>A. 固定資産税評価額基準</t>
    <rPh sb="3" eb="5">
      <t>コテイ</t>
    </rPh>
    <rPh sb="5" eb="8">
      <t>シサンゼイ</t>
    </rPh>
    <rPh sb="8" eb="11">
      <t>ヒョウカガク</t>
    </rPh>
    <rPh sb="11" eb="13">
      <t>キジュン</t>
    </rPh>
    <phoneticPr fontId="2"/>
  </si>
  <si>
    <t>（その年度の建物の固定資産税の課税標準額）×12％</t>
    <phoneticPr fontId="2"/>
  </si>
  <si>
    <t>その年度の敷地の固定資産税の課税標準額）×6％</t>
    <phoneticPr fontId="2"/>
  </si>
  <si>
    <t>=(1+2)/12</t>
    <phoneticPr fontId="2"/>
  </si>
  <si>
    <t>③豪華社宅の場合</t>
    <rPh sb="1" eb="3">
      <t>ゴウカ</t>
    </rPh>
    <rPh sb="3" eb="5">
      <t>シャタク</t>
    </rPh>
    <rPh sb="6" eb="8">
      <t>バアイ</t>
    </rPh>
    <phoneticPr fontId="2"/>
  </si>
  <si>
    <t>【豪華社宅の条件】
床面積が240㎡を超える物件
床面積が240㎡以下であっても、プールなどの一般的な住宅にない設備がある場合</t>
    <rPh sb="1" eb="3">
      <t>ゴウカ</t>
    </rPh>
    <rPh sb="3" eb="5">
      <t>シャタク</t>
    </rPh>
    <rPh sb="6" eb="8">
      <t>ジョウケン</t>
    </rPh>
    <phoneticPr fontId="2"/>
  </si>
  <si>
    <t>①賃貸借契約書を準備
②不動産の所在地の市役所に「固定資産税評価額等証明書」を取得したい旨の連絡
（物件がそこの市役所が管轄となっているのかの確認、必要書類等の確認）
③市役所に賃貸借契約書を持参して取得</t>
    <phoneticPr fontId="2"/>
  </si>
  <si>
    <t>★固定資産税評価額の調べ方</t>
    <rPh sb="1" eb="3">
      <t>コテイ</t>
    </rPh>
    <rPh sb="3" eb="6">
      <t>シサンゼイ</t>
    </rPh>
    <rPh sb="6" eb="9">
      <t>ヒョウカガク</t>
    </rPh>
    <rPh sb="10" eb="11">
      <t>シラ</t>
    </rPh>
    <rPh sb="12" eb="13">
      <t>カタ</t>
    </rPh>
    <phoneticPr fontId="2"/>
  </si>
  <si>
    <t>B. 賃料基準（賃料の50%）</t>
    <rPh sb="3" eb="5">
      <t>チンリョウ</t>
    </rPh>
    <rPh sb="5" eb="7">
      <t>キジュン</t>
    </rPh>
    <rPh sb="8" eb="10">
      <t>チンリョウ</t>
    </rPh>
    <phoneticPr fontId="2"/>
  </si>
  <si>
    <t>C. 判定（AとBの大きい方）</t>
    <rPh sb="3" eb="5">
      <t>ハンテイ</t>
    </rPh>
    <rPh sb="10" eb="11">
      <t>オオ</t>
    </rPh>
    <rPh sb="13" eb="14">
      <t>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</si>
</sst>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1" xfId="0" applyBorder="1">
      <alignment vertical="center"/>
    </xf>
    <xf numFmtId="38" fontId="0" fillId="2" borderId="1" xfId="1" applyFont="1" applyFill="1" applyBorder="1">
      <alignment vertical="center"/>
    </xf>
    <xf numFmtId="0" fontId="0" fillId="2" borderId="1" xfId="0" applyFill="1" applyBorder="1">
      <alignment vertical="center"/>
    </xf>
    <xf numFmtId="38" fontId="0" fillId="3" borderId="1" xfId="1" applyFont="1" applyFill="1" applyBorder="1">
      <alignment vertical="center"/>
    </xf>
    <xf numFmtId="38" fontId="0" fillId="3" borderId="1" xfId="0" applyNumberFormat="1" applyFill="1" applyBorder="1">
      <alignment vertical="center"/>
    </xf>
    <xf numFmtId="0" fontId="0" fillId="0" borderId="0" xfId="0" quotePrefix="1">
      <alignment vertical="center"/>
    </xf>
    <xf numFmtId="38" fontId="0" fillId="3" borderId="3" xfId="0" applyNumberFormat="1" applyFill="1" applyBorder="1">
      <alignment vertical="center"/>
    </xf>
    <xf numFmtId="38" fontId="0" fillId="5" borderId="2" xfId="0" applyNumberFormat="1" applyFill="1" applyBorder="1">
      <alignment vertical="center"/>
    </xf>
    <xf numFmtId="38" fontId="0" fillId="2" borderId="3" xfId="1" applyFont="1" applyFill="1" applyBorder="1">
      <alignment vertical="center"/>
    </xf>
    <xf numFmtId="38" fontId="0" fillId="5" borderId="2" xfId="1" applyFont="1" applyFill="1" applyBorder="1" applyAlignment="1">
      <alignment horizontal="center" vertical="center"/>
    </xf>
    <xf numFmtId="9" fontId="0" fillId="3" borderId="1" xfId="0" applyNumberFormat="1" applyFill="1" applyBorder="1">
      <alignment vertical="center"/>
    </xf>
    <xf numFmtId="10" fontId="0" fillId="3" borderId="1" xfId="0" applyNumberFormat="1" applyFill="1" applyBorder="1">
      <alignment vertical="center"/>
    </xf>
    <xf numFmtId="38" fontId="0" fillId="4" borderId="1" xfId="1" applyFont="1" applyFill="1" applyBorder="1" applyAlignment="1">
      <alignment horizontal="left" vertical="center" wrapText="1"/>
    </xf>
    <xf numFmtId="38" fontId="0" fillId="4" borderId="4" xfId="1" applyFont="1" applyFill="1" applyBorder="1" applyAlignment="1">
      <alignment horizontal="left" vertical="top" wrapText="1"/>
    </xf>
    <xf numFmtId="38" fontId="0" fillId="4" borderId="5" xfId="1" applyFont="1" applyFill="1" applyBorder="1" applyAlignment="1">
      <alignment horizontal="left" vertical="top" wrapText="1"/>
    </xf>
    <xf numFmtId="38" fontId="0" fillId="4" borderId="6" xfId="1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7AC7-7E08-4022-A71B-9FF02F406402}">
  <dimension ref="A1:G35"/>
  <sheetViews>
    <sheetView tabSelected="1" workbookViewId="0"/>
  </sheetViews>
  <sheetFormatPr defaultRowHeight="13.5" x14ac:dyDescent="0.15"/>
  <cols>
    <col min="1" max="1" width="5.25" customWidth="1"/>
    <col min="2" max="2" width="2.5" bestFit="1" customWidth="1"/>
    <col min="3" max="3" width="23.625" style="1" bestFit="1" customWidth="1"/>
    <col min="4" max="4" width="15.5" customWidth="1"/>
    <col min="5" max="5" width="9.25" bestFit="1" customWidth="1"/>
  </cols>
  <sheetData>
    <row r="1" spans="1:7" x14ac:dyDescent="0.15">
      <c r="A1" t="s">
        <v>5</v>
      </c>
    </row>
    <row r="2" spans="1:7" ht="44.25" customHeight="1" x14ac:dyDescent="0.15">
      <c r="B2" s="14" t="s">
        <v>7</v>
      </c>
      <c r="C2" s="14"/>
      <c r="D2" s="14"/>
      <c r="E2" s="14"/>
      <c r="F2" s="14"/>
      <c r="G2" s="14"/>
    </row>
    <row r="4" spans="1:7" x14ac:dyDescent="0.15">
      <c r="C4" s="1" t="s">
        <v>8</v>
      </c>
      <c r="D4" s="3">
        <v>10000000</v>
      </c>
      <c r="E4" t="s">
        <v>11</v>
      </c>
    </row>
    <row r="5" spans="1:7" x14ac:dyDescent="0.15">
      <c r="C5" s="1" t="s">
        <v>9</v>
      </c>
      <c r="D5" s="3">
        <v>10000000</v>
      </c>
      <c r="E5" t="s">
        <v>11</v>
      </c>
    </row>
    <row r="6" spans="1:7" x14ac:dyDescent="0.15">
      <c r="C6" s="1" t="s">
        <v>0</v>
      </c>
      <c r="D6" s="4">
        <v>100</v>
      </c>
      <c r="E6" t="s">
        <v>12</v>
      </c>
    </row>
    <row r="7" spans="1:7" x14ac:dyDescent="0.15">
      <c r="C7" s="1" t="s">
        <v>14</v>
      </c>
      <c r="D7" s="4">
        <v>22</v>
      </c>
      <c r="E7" t="s">
        <v>15</v>
      </c>
    </row>
    <row r="8" spans="1:7" ht="14.25" thickBot="1" x14ac:dyDescent="0.2">
      <c r="C8" s="1" t="s">
        <v>10</v>
      </c>
      <c r="D8" s="10">
        <v>200000</v>
      </c>
      <c r="E8" t="s">
        <v>11</v>
      </c>
    </row>
    <row r="9" spans="1:7" ht="14.25" thickBot="1" x14ac:dyDescent="0.2">
      <c r="C9" s="1" t="s">
        <v>16</v>
      </c>
      <c r="D9" s="11" t="str">
        <f>IF(D6&gt;240,"豪華社宅",IF(OR(AND(D7&lt;=30,D6&lt;=132),AND(D7&gt;30,D6&lt;=99)),"小規模住宅","小規模住宅以外"))</f>
        <v>小規模住宅</v>
      </c>
    </row>
    <row r="11" spans="1:7" x14ac:dyDescent="0.15">
      <c r="B11" s="2">
        <v>1</v>
      </c>
      <c r="C11" s="5">
        <f>D4</f>
        <v>10000000</v>
      </c>
      <c r="D11" s="13">
        <v>2E-3</v>
      </c>
      <c r="E11" s="5">
        <f>IF($D$9="小規模住宅",C11*D11,"N/A")</f>
        <v>20000</v>
      </c>
      <c r="F11" t="s">
        <v>1</v>
      </c>
    </row>
    <row r="12" spans="1:7" x14ac:dyDescent="0.15">
      <c r="B12" s="2">
        <v>2</v>
      </c>
      <c r="C12" s="5">
        <f>D6</f>
        <v>100</v>
      </c>
      <c r="D12" s="5">
        <f>12/3.3</f>
        <v>3.6363636363636367</v>
      </c>
      <c r="E12" s="5">
        <f t="shared" ref="E12:E13" si="0">IF($D$9="小規模住宅",C12*D12,"N/A")</f>
        <v>363.63636363636368</v>
      </c>
      <c r="F12" t="s">
        <v>2</v>
      </c>
    </row>
    <row r="13" spans="1:7" x14ac:dyDescent="0.15">
      <c r="B13" s="2">
        <v>3</v>
      </c>
      <c r="C13" s="5">
        <f>D5</f>
        <v>10000000</v>
      </c>
      <c r="D13" s="13">
        <v>2.2000000000000001E-3</v>
      </c>
      <c r="E13" s="5">
        <f t="shared" si="0"/>
        <v>22000</v>
      </c>
      <c r="F13" t="s">
        <v>3</v>
      </c>
    </row>
    <row r="15" spans="1:7" ht="14.25" thickBot="1" x14ac:dyDescent="0.2">
      <c r="E15" s="8">
        <f>IF($D$9="小規模住宅",SUM(E11:E13),"N/A")</f>
        <v>42363.636363636368</v>
      </c>
      <c r="F15" t="s">
        <v>4</v>
      </c>
    </row>
    <row r="16" spans="1:7" ht="14.25" thickBot="1" x14ac:dyDescent="0.2">
      <c r="D16" t="s">
        <v>13</v>
      </c>
      <c r="E16" s="9">
        <f>IF($D$9="小規模住宅",D8-E15,"N/A")</f>
        <v>157636.36363636365</v>
      </c>
    </row>
    <row r="18" spans="1:7" x14ac:dyDescent="0.15">
      <c r="A18" t="s">
        <v>6</v>
      </c>
    </row>
    <row r="19" spans="1:7" x14ac:dyDescent="0.15">
      <c r="B19" t="s">
        <v>17</v>
      </c>
    </row>
    <row r="20" spans="1:7" x14ac:dyDescent="0.15">
      <c r="B20" s="2">
        <v>1</v>
      </c>
      <c r="C20" s="5">
        <f>D4</f>
        <v>10000000</v>
      </c>
      <c r="D20" s="12">
        <f>IF(D7&lt;=30,0.12,0.1)</f>
        <v>0.12</v>
      </c>
      <c r="E20" s="5" t="str">
        <f>IF($D$9="小規模住宅","N/A",C20*D20)</f>
        <v>N/A</v>
      </c>
      <c r="F20" t="s">
        <v>18</v>
      </c>
    </row>
    <row r="21" spans="1:7" x14ac:dyDescent="0.15">
      <c r="B21" s="2">
        <v>2</v>
      </c>
      <c r="C21" s="5">
        <f>C13</f>
        <v>10000000</v>
      </c>
      <c r="D21" s="12">
        <v>0.06</v>
      </c>
      <c r="E21" s="5" t="str">
        <f>IF($D$9="小規模住宅","N/A",C21*D21)</f>
        <v>N/A</v>
      </c>
      <c r="F21" t="s">
        <v>19</v>
      </c>
    </row>
    <row r="22" spans="1:7" x14ac:dyDescent="0.15">
      <c r="D22" s="1"/>
      <c r="E22" s="5">
        <f>SUM(E20:E21)/12</f>
        <v>0</v>
      </c>
      <c r="F22" s="7" t="s">
        <v>20</v>
      </c>
    </row>
    <row r="24" spans="1:7" x14ac:dyDescent="0.15">
      <c r="B24" t="s">
        <v>25</v>
      </c>
      <c r="E24" s="6">
        <f>D8*0.5</f>
        <v>100000</v>
      </c>
    </row>
    <row r="26" spans="1:7" ht="14.25" thickBot="1" x14ac:dyDescent="0.2">
      <c r="B26" t="s">
        <v>26</v>
      </c>
      <c r="E26" s="8">
        <f>MAX(E22,E24)</f>
        <v>100000</v>
      </c>
      <c r="F26" t="s">
        <v>4</v>
      </c>
    </row>
    <row r="27" spans="1:7" ht="14.25" thickBot="1" x14ac:dyDescent="0.2">
      <c r="D27" t="s">
        <v>13</v>
      </c>
      <c r="E27" s="9" t="str">
        <f>IF($D$9="小規模住宅以外",D8-E26,"N/A")</f>
        <v>N/A</v>
      </c>
    </row>
    <row r="29" spans="1:7" x14ac:dyDescent="0.15">
      <c r="A29" t="s">
        <v>21</v>
      </c>
    </row>
    <row r="30" spans="1:7" ht="39.75" customHeight="1" x14ac:dyDescent="0.15">
      <c r="B30" s="14" t="s">
        <v>22</v>
      </c>
      <c r="C30" s="14"/>
      <c r="D30" s="14"/>
      <c r="E30" s="14"/>
      <c r="F30" s="14"/>
      <c r="G30" s="14"/>
    </row>
    <row r="31" spans="1:7" ht="14.25" thickBot="1" x14ac:dyDescent="0.2"/>
    <row r="32" spans="1:7" ht="14.25" thickBot="1" x14ac:dyDescent="0.2">
      <c r="D32" t="s">
        <v>13</v>
      </c>
      <c r="E32" s="9" t="str">
        <f>IF($D$9="豪華社宅",0,"N/A")</f>
        <v>N/A</v>
      </c>
    </row>
    <row r="34" spans="1:7" x14ac:dyDescent="0.15">
      <c r="A34" t="s">
        <v>24</v>
      </c>
    </row>
    <row r="35" spans="1:7" ht="57" customHeight="1" x14ac:dyDescent="0.15">
      <c r="B35" s="15" t="s">
        <v>23</v>
      </c>
      <c r="C35" s="16"/>
      <c r="D35" s="16"/>
      <c r="E35" s="16"/>
      <c r="F35" s="16"/>
      <c r="G35" s="17"/>
    </row>
  </sheetData>
  <mergeCells count="3">
    <mergeCell ref="B2:G2"/>
    <mergeCell ref="B30:G30"/>
    <mergeCell ref="B35:G3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折戸税理士事務所</dc:creator>
  <cp:lastModifiedBy>Nobuhiro Orito_Fuscon</cp:lastModifiedBy>
  <dcterms:created xsi:type="dcterms:W3CDTF">2023-09-09T21:10:56Z</dcterms:created>
  <dcterms:modified xsi:type="dcterms:W3CDTF">2023-09-15T03:06:31Z</dcterms:modified>
</cp:coreProperties>
</file>